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firstSheet="2" activeTab="3"/>
  </bookViews>
  <sheets>
    <sheet name="0000" sheetId="1" state="veryHidden" r:id="rId1"/>
    <sheet name="1000" sheetId="2" state="veryHidden" r:id="rId2"/>
    <sheet name="Conso BS" sheetId="3" r:id="rId3"/>
    <sheet name="Conso IS" sheetId="4" r:id="rId4"/>
    <sheet name="Conso Notes" sheetId="5" r:id="rId5"/>
    <sheet name="Conso Equity" sheetId="6" r:id="rId6"/>
    <sheet name="Conso CF" sheetId="7" r:id="rId7"/>
  </sheets>
  <externalReferences>
    <externalReference r:id="rId10"/>
  </externalReferences>
  <definedNames>
    <definedName name="_xlnm.Print_Titles" localSheetId="2">'Conso BS'!$1:$3</definedName>
    <definedName name="_xlnm.Print_Titles" localSheetId="4">'Conso Notes'!$1:$3</definedName>
  </definedNames>
  <calcPr fullCalcOnLoad="1"/>
</workbook>
</file>

<file path=xl/sharedStrings.xml><?xml version="1.0" encoding="utf-8"?>
<sst xmlns="http://schemas.openxmlformats.org/spreadsheetml/2006/main" count="190" uniqueCount="151">
  <si>
    <t>Notes</t>
  </si>
  <si>
    <t>(RM)</t>
  </si>
  <si>
    <t>Share Capital</t>
  </si>
  <si>
    <t>Reserves</t>
  </si>
  <si>
    <t>Shareholders' Funds</t>
  </si>
  <si>
    <t>Deferred Liabilities</t>
  </si>
  <si>
    <t>Represented by :-</t>
  </si>
  <si>
    <t>Property, Plant and Equipment</t>
  </si>
  <si>
    <t>Current Assets</t>
  </si>
  <si>
    <t xml:space="preserve">    Inventories</t>
  </si>
  <si>
    <t xml:space="preserve">    Debtors</t>
  </si>
  <si>
    <t xml:space="preserve">    Deposits with Licensed Bank</t>
  </si>
  <si>
    <t xml:space="preserve">    Cash and Bank Balances</t>
  </si>
  <si>
    <t>Current Liabilities</t>
  </si>
  <si>
    <t xml:space="preserve">    Creditors</t>
  </si>
  <si>
    <t xml:space="preserve">    Bank Borrowings</t>
  </si>
  <si>
    <t xml:space="preserve">    Taxation</t>
  </si>
  <si>
    <t>Net Current Assets / (Liabilities)</t>
  </si>
  <si>
    <t>Authorised :-</t>
  </si>
  <si>
    <t xml:space="preserve">    30,000,000 ordinary shares of RM1.00 each</t>
  </si>
  <si>
    <t>Issued and fully paid :-</t>
  </si>
  <si>
    <t>Share premium</t>
  </si>
  <si>
    <t>(Accumulated loss) / Retained profit</t>
  </si>
  <si>
    <t>Capital reserve</t>
  </si>
  <si>
    <t>Retirement benefits</t>
  </si>
  <si>
    <t xml:space="preserve">Deferred taxation </t>
  </si>
  <si>
    <t>(a)  Retirement benefits</t>
  </si>
  <si>
    <t xml:space="preserve">      At beginning of year</t>
  </si>
  <si>
    <t xml:space="preserve">      Provision for the year</t>
  </si>
  <si>
    <t xml:space="preserve">      Payment made during the year</t>
  </si>
  <si>
    <t>(b)  Deferred taxation</t>
  </si>
  <si>
    <t xml:space="preserve">      Tranfer to income statement</t>
  </si>
  <si>
    <t>Trade debtors</t>
  </si>
  <si>
    <t>Less : Provision for doubtful debts</t>
  </si>
  <si>
    <t>Other debtors</t>
  </si>
  <si>
    <t>Trade creditors</t>
  </si>
  <si>
    <t>Other creditors</t>
  </si>
  <si>
    <t>Revenue</t>
  </si>
  <si>
    <t>Cost of Sales</t>
  </si>
  <si>
    <t>Gross Profit</t>
  </si>
  <si>
    <t>Other Operating Income</t>
  </si>
  <si>
    <t>Sales and Marketing Expenses</t>
  </si>
  <si>
    <t>Taxation</t>
  </si>
  <si>
    <t>NET LOSS FOR THE PERIOD ENDED</t>
  </si>
  <si>
    <t xml:space="preserve">    After Taxation</t>
  </si>
  <si>
    <t xml:space="preserve">    Before Taxation</t>
  </si>
  <si>
    <t>Loss per Ordinary Shares (sen)</t>
  </si>
  <si>
    <t>(Accumulated</t>
  </si>
  <si>
    <t>Share</t>
  </si>
  <si>
    <t>Capital</t>
  </si>
  <si>
    <t>Premium</t>
  </si>
  <si>
    <t>Retained Profit/</t>
  </si>
  <si>
    <t>Loss)</t>
  </si>
  <si>
    <t>Reserve</t>
  </si>
  <si>
    <t>Total</t>
  </si>
  <si>
    <t>Net loss for the year</t>
  </si>
  <si>
    <t>As At</t>
  </si>
  <si>
    <t>Balance as at 31/12/2000</t>
  </si>
  <si>
    <t>Other Operating Expenses</t>
  </si>
  <si>
    <t>Finance Cost</t>
  </si>
  <si>
    <t>Amount owing to a director</t>
  </si>
  <si>
    <t xml:space="preserve">(a)  The amount owing to a director represents short term advance from Tan Sri Abdul Aziz Abdul Rahman, and </t>
  </si>
  <si>
    <t xml:space="preserve">      is unsecured and interest free.</t>
  </si>
  <si>
    <t xml:space="preserve">    18,500,000 ordinary shares of RM1.00 each</t>
  </si>
  <si>
    <t>5(a)</t>
  </si>
  <si>
    <t>Balance as at 31/12/2001</t>
  </si>
  <si>
    <t>Less : Exceptional Item - Investment Written Off</t>
  </si>
  <si>
    <t>Less : Exceptional Item - Fixed Assets Written Off</t>
  </si>
  <si>
    <t>LOSS FROM OPERATIONS</t>
  </si>
  <si>
    <t>LOSS BEFORE EXCEPTIONAL ITEMS</t>
  </si>
  <si>
    <t>31/12/2001</t>
  </si>
  <si>
    <t>SECURED</t>
  </si>
  <si>
    <t xml:space="preserve">  Term Loan (Bank Industri &amp; Teknologi)</t>
  </si>
  <si>
    <t xml:space="preserve">      Interest</t>
  </si>
  <si>
    <t xml:space="preserve">  Revolving Loan (Bank Industri &amp; Teknologi)</t>
  </si>
  <si>
    <t xml:space="preserve">  Syndicated Term Loan (Affin Merchant Bank)</t>
  </si>
  <si>
    <t xml:space="preserve">      Drawndown on 23 January 1997</t>
  </si>
  <si>
    <t>UNSECURED</t>
  </si>
  <si>
    <t xml:space="preserve">  Term Loan (RHB)</t>
  </si>
  <si>
    <t xml:space="preserve">  Revolving Credit (UOB)</t>
  </si>
  <si>
    <t xml:space="preserve">  Bank Overdraft (UOB)</t>
  </si>
  <si>
    <t>Secured</t>
  </si>
  <si>
    <t>Unsecured</t>
  </si>
  <si>
    <t xml:space="preserve">      Total Borrowings</t>
  </si>
  <si>
    <t xml:space="preserve">(a)  The Term Loan and Revolving Loan facility granted by Bank Industri &amp; Teknologi Malaysia Berhad (BITMB) were </t>
  </si>
  <si>
    <t xml:space="preserve">      secured on a debenture by way of 1st fixed charge on the machinery and equipment of UCIB financed by the bank</t>
  </si>
  <si>
    <t xml:space="preserve">      and a debenture by way of fixed and floating charge over the present and future assets of the Company.</t>
  </si>
  <si>
    <t>(b)  The Syndicated Term Loan facility granted by Affin Merchant Bank Berhad (AMBB) were secured on a debenture</t>
  </si>
  <si>
    <t xml:space="preserve">      by way of 1st charge over all the Company's present and future assets of the Company.</t>
  </si>
  <si>
    <t>The Company had on 3 May 2002 announced the loan default for the Term Loan and Revoving Credit granted by BITMB</t>
  </si>
  <si>
    <t>totalling RM2.55 million and also the Term Loan outstanding of RM3.98 million due to RHB Bank Berhad.</t>
  </si>
  <si>
    <t>Year-To-Date</t>
  </si>
  <si>
    <t>CASH FLOWS FROM OPERATING ACTIVITIES</t>
  </si>
  <si>
    <t xml:space="preserve">  Adjustments For :-</t>
  </si>
  <si>
    <t xml:space="preserve">      Depreciation</t>
  </si>
  <si>
    <t xml:space="preserve">      Provision For Retirement Benefits</t>
  </si>
  <si>
    <t xml:space="preserve">      Allowance For Doubtful Debts</t>
  </si>
  <si>
    <t xml:space="preserve">      Allowance For Doubtful Debts Written Back</t>
  </si>
  <si>
    <t xml:space="preserve">      Investment Written Off</t>
  </si>
  <si>
    <t xml:space="preserve">      Interest Expenses</t>
  </si>
  <si>
    <t xml:space="preserve">      (Gain) / Loss On Disposal Of Plant and Equipment</t>
  </si>
  <si>
    <t xml:space="preserve">      Plant and Equipment Written Off</t>
  </si>
  <si>
    <t xml:space="preserve">      Interest Income</t>
  </si>
  <si>
    <t xml:space="preserve">  Operating (Loss) / Profit Before Working Capital Changes</t>
  </si>
  <si>
    <t xml:space="preserve">      Decrease / (Increase) In Inventories</t>
  </si>
  <si>
    <t xml:space="preserve">      Decrease / (Increase) In Debtors</t>
  </si>
  <si>
    <t xml:space="preserve">      (Decrease) / Increase In Creditors</t>
  </si>
  <si>
    <t xml:space="preserve">  Cash (Used In) / Generated From Operations</t>
  </si>
  <si>
    <t xml:space="preserve">      Tax Paid</t>
  </si>
  <si>
    <t xml:space="preserve">      Retirement Benefits Paid</t>
  </si>
  <si>
    <t xml:space="preserve">      Interest Received</t>
  </si>
  <si>
    <t xml:space="preserve">      Interest Paid</t>
  </si>
  <si>
    <t xml:space="preserve">  Net Cash (Used In) / From Operating Activities</t>
  </si>
  <si>
    <t>CASH FLOWS FROM INVESTING ACTIVITIES</t>
  </si>
  <si>
    <t xml:space="preserve">  Purchase Of Property, Plant and Equipment</t>
  </si>
  <si>
    <t xml:space="preserve">  Proceeds From Disposal Of Plant and Equipment</t>
  </si>
  <si>
    <t xml:space="preserve">  Net Cash Used In Investing Activities</t>
  </si>
  <si>
    <t>CASH FLOWS FROM FINANCING ACTIVITIES</t>
  </si>
  <si>
    <t xml:space="preserve">  Term Loan Obtained</t>
  </si>
  <si>
    <t xml:space="preserve">  Net (Repayment) / Drawdown Of Bank Borrowings</t>
  </si>
  <si>
    <t xml:space="preserve">  Net Cash From Financing Activities</t>
  </si>
  <si>
    <t>NET INCREASE / (DECREASE) IN CASH AND CASH</t>
  </si>
  <si>
    <t>EQUIVALENTS</t>
  </si>
  <si>
    <t>Cash and Cash Equivalents At beginning Of Year</t>
  </si>
  <si>
    <t xml:space="preserve">  Term Loan Repaid</t>
  </si>
  <si>
    <t xml:space="preserve">  (Loss) / Profit Before Taxation</t>
  </si>
  <si>
    <t xml:space="preserve">  Hire Purchase Installment Paid</t>
  </si>
  <si>
    <t>Administration Expenses</t>
  </si>
  <si>
    <t xml:space="preserve">  Bank Overdraft</t>
  </si>
  <si>
    <t xml:space="preserve">      At end of period</t>
  </si>
  <si>
    <t>Net loss for the period</t>
  </si>
  <si>
    <t>CASH AND CASH EQUIVALENTS AT END OF PERIOD</t>
  </si>
  <si>
    <t>4th Quarter</t>
  </si>
  <si>
    <t>31/12/2002</t>
  </si>
  <si>
    <t>Balance as at 31/12/2002</t>
  </si>
  <si>
    <t>Note :-</t>
  </si>
  <si>
    <t>The Condensed Consolidated Balance Sheet should be read in conjunction with the Annual Report for the year ended 2001.</t>
  </si>
  <si>
    <t>The Condensed Consolidated Income Statement should be read in conjunction with the Annual Report for the year ended 2001.</t>
  </si>
  <si>
    <t>The Condensed Consolidated Statement of Changes in Equity should be read in conjunction with the Annual Report for the year ended 2001.</t>
  </si>
  <si>
    <t>The Condensed Consolidated Cash Flow Statement should be read in conjunction with the Annual Report for the year ended 2001.</t>
  </si>
  <si>
    <t>1.    Share Capital</t>
  </si>
  <si>
    <t>2.    Reserves</t>
  </si>
  <si>
    <t>3.  Deferred Liabilities</t>
  </si>
  <si>
    <t>3(a)</t>
  </si>
  <si>
    <t>3(b)</t>
  </si>
  <si>
    <t>4.  Debtors</t>
  </si>
  <si>
    <t>5.  Creditors</t>
  </si>
  <si>
    <t>6.  Bank Borrowings</t>
  </si>
  <si>
    <t>6(a)</t>
  </si>
  <si>
    <t>6(b)</t>
  </si>
  <si>
    <t>LOSS BEFORE TAXATION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</si>
</sst>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_(* #,##0_);_(* \(#,##0\);_(* &quot;-&quot;??_);_(@_)"/>
    <numFmt numFmtId="179" formatCode="0.00_)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</numFmts>
  <fonts count="11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9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3" fontId="0" fillId="0" borderId="0" xfId="15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0" fillId="0" borderId="0" xfId="0" applyAlignment="1">
      <alignment horizontal="center"/>
    </xf>
    <xf numFmtId="43" fontId="0" fillId="0" borderId="2" xfId="15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8" fontId="3" fillId="0" borderId="0" xfId="15" applyNumberFormat="1" applyFont="1" applyAlignment="1">
      <alignment horizontal="center"/>
    </xf>
    <xf numFmtId="178" fontId="0" fillId="0" borderId="0" xfId="15" applyNumberFormat="1" applyAlignment="1">
      <alignment/>
    </xf>
    <xf numFmtId="178" fontId="3" fillId="0" borderId="3" xfId="15" applyNumberFormat="1" applyFont="1" applyBorder="1" applyAlignment="1">
      <alignment/>
    </xf>
    <xf numFmtId="178" fontId="0" fillId="0" borderId="2" xfId="15" applyNumberFormat="1" applyBorder="1" applyAlignment="1">
      <alignment/>
    </xf>
    <xf numFmtId="178" fontId="3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78" fontId="3" fillId="0" borderId="2" xfId="15" applyNumberFormat="1" applyFont="1" applyBorder="1" applyAlignment="1">
      <alignment/>
    </xf>
    <xf numFmtId="0" fontId="6" fillId="0" borderId="0" xfId="0" applyFont="1" applyAlignment="1">
      <alignment/>
    </xf>
    <xf numFmtId="178" fontId="0" fillId="0" borderId="0" xfId="15" applyNumberFormat="1" applyFont="1" applyAlignment="1">
      <alignment/>
    </xf>
    <xf numFmtId="178" fontId="0" fillId="0" borderId="2" xfId="15" applyNumberFormat="1" applyFont="1" applyBorder="1" applyAlignment="1">
      <alignment/>
    </xf>
    <xf numFmtId="178" fontId="3" fillId="0" borderId="0" xfId="0" applyNumberFormat="1" applyFont="1" applyAlignment="1">
      <alignment horizontal="center"/>
    </xf>
    <xf numFmtId="178" fontId="0" fillId="0" borderId="0" xfId="0" applyNumberFormat="1" applyFont="1" applyAlignment="1">
      <alignment/>
    </xf>
    <xf numFmtId="178" fontId="7" fillId="0" borderId="0" xfId="15" applyNumberFormat="1" applyFont="1" applyAlignment="1">
      <alignment horizontal="center"/>
    </xf>
    <xf numFmtId="178" fontId="7" fillId="0" borderId="0" xfId="15" applyNumberFormat="1" applyFont="1" applyAlignment="1" quotePrefix="1">
      <alignment horizontal="center"/>
    </xf>
    <xf numFmtId="178" fontId="8" fillId="0" borderId="0" xfId="15" applyNumberFormat="1" applyFont="1" applyAlignment="1">
      <alignment/>
    </xf>
    <xf numFmtId="178" fontId="8" fillId="0" borderId="2" xfId="15" applyNumberFormat="1" applyFont="1" applyBorder="1" applyAlignment="1">
      <alignment/>
    </xf>
    <xf numFmtId="178" fontId="7" fillId="0" borderId="0" xfId="15" applyNumberFormat="1" applyFont="1" applyAlignment="1">
      <alignment/>
    </xf>
    <xf numFmtId="178" fontId="7" fillId="0" borderId="3" xfId="15" applyNumberFormat="1" applyFont="1" applyBorder="1" applyAlignment="1">
      <alignment/>
    </xf>
    <xf numFmtId="178" fontId="9" fillId="0" borderId="0" xfId="15" applyNumberFormat="1" applyFont="1" applyAlignment="1">
      <alignment/>
    </xf>
    <xf numFmtId="43" fontId="9" fillId="0" borderId="0" xfId="15" applyNumberFormat="1" applyFont="1" applyAlignment="1">
      <alignment/>
    </xf>
    <xf numFmtId="43" fontId="9" fillId="0" borderId="3" xfId="15" applyNumberFormat="1" applyFont="1" applyBorder="1" applyAlignment="1">
      <alignment/>
    </xf>
    <xf numFmtId="178" fontId="8" fillId="0" borderId="3" xfId="15" applyNumberFormat="1" applyFont="1" applyBorder="1" applyAlignment="1">
      <alignment/>
    </xf>
    <xf numFmtId="178" fontId="9" fillId="0" borderId="2" xfId="15" applyNumberFormat="1" applyFont="1" applyBorder="1" applyAlignment="1">
      <alignment/>
    </xf>
    <xf numFmtId="178" fontId="9" fillId="0" borderId="3" xfId="15" applyNumberFormat="1" applyFont="1" applyBorder="1" applyAlignment="1">
      <alignment/>
    </xf>
    <xf numFmtId="178" fontId="8" fillId="0" borderId="0" xfId="15" applyNumberFormat="1" applyFont="1" applyBorder="1" applyAlignment="1">
      <alignment/>
    </xf>
    <xf numFmtId="43" fontId="4" fillId="0" borderId="0" xfId="15" applyNumberFormat="1" applyFont="1" applyAlignment="1">
      <alignment/>
    </xf>
    <xf numFmtId="43" fontId="4" fillId="0" borderId="3" xfId="15" applyNumberFormat="1" applyFont="1" applyBorder="1" applyAlignment="1">
      <alignment/>
    </xf>
    <xf numFmtId="43" fontId="6" fillId="0" borderId="0" xfId="15" applyNumberFormat="1" applyFont="1" applyAlignment="1">
      <alignment/>
    </xf>
    <xf numFmtId="0" fontId="10" fillId="0" borderId="0" xfId="0" applyFont="1" applyAlignment="1">
      <alignment/>
    </xf>
    <xf numFmtId="43" fontId="0" fillId="0" borderId="0" xfId="15" applyNumberFormat="1" applyAlignment="1">
      <alignment/>
    </xf>
    <xf numFmtId="43" fontId="8" fillId="0" borderId="0" xfId="15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78" fontId="8" fillId="0" borderId="4" xfId="15" applyNumberFormat="1" applyFont="1" applyBorder="1" applyAlignment="1">
      <alignment/>
    </xf>
    <xf numFmtId="178" fontId="7" fillId="0" borderId="5" xfId="15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178" fontId="3" fillId="0" borderId="0" xfId="15" applyNumberFormat="1" applyFont="1" applyAlignment="1" quotePrefix="1">
      <alignment horizontal="center"/>
    </xf>
    <xf numFmtId="178" fontId="4" fillId="0" borderId="0" xfId="15" applyNumberFormat="1" applyFont="1" applyAlignment="1">
      <alignment/>
    </xf>
    <xf numFmtId="178" fontId="4" fillId="0" borderId="3" xfId="15" applyNumberFormat="1" applyFont="1" applyBorder="1" applyAlignment="1">
      <alignment/>
    </xf>
    <xf numFmtId="178" fontId="0" fillId="0" borderId="3" xfId="15" applyNumberFormat="1" applyBorder="1" applyAlignment="1">
      <alignment/>
    </xf>
    <xf numFmtId="178" fontId="0" fillId="0" borderId="2" xfId="15" applyNumberFormat="1" applyFont="1" applyBorder="1" applyAlignment="1">
      <alignment/>
    </xf>
    <xf numFmtId="178" fontId="4" fillId="0" borderId="2" xfId="15" applyNumberFormat="1" applyFont="1" applyBorder="1" applyAlignment="1">
      <alignment/>
    </xf>
    <xf numFmtId="178" fontId="0" fillId="0" borderId="0" xfId="15" applyNumberFormat="1" applyBorder="1" applyAlignment="1">
      <alignment/>
    </xf>
    <xf numFmtId="178" fontId="0" fillId="0" borderId="4" xfId="15" applyNumberFormat="1" applyBorder="1" applyAlignment="1">
      <alignment/>
    </xf>
    <xf numFmtId="178" fontId="3" fillId="0" borderId="5" xfId="15" applyNumberFormat="1" applyFont="1" applyBorder="1" applyAlignment="1">
      <alignment/>
    </xf>
    <xf numFmtId="178" fontId="6" fillId="0" borderId="0" xfId="15" applyNumberFormat="1" applyFont="1" applyAlignment="1">
      <alignment/>
    </xf>
    <xf numFmtId="178" fontId="0" fillId="0" borderId="0" xfId="0" applyNumberFormat="1" applyAlignment="1">
      <alignment/>
    </xf>
    <xf numFmtId="178" fontId="4" fillId="0" borderId="0" xfId="0" applyNumberFormat="1" applyFont="1" applyAlignment="1">
      <alignment/>
    </xf>
    <xf numFmtId="178" fontId="0" fillId="0" borderId="0" xfId="0" applyNumberForma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UCI%2007-2002%20Financial%20Statement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UCI BS"/>
      <sheetName val="UCI IS"/>
      <sheetName val="UCI Equity"/>
      <sheetName val="UCI Notes"/>
      <sheetName val="UCI MA"/>
      <sheetName val="UCI TA"/>
      <sheetName val="UCI DIS"/>
      <sheetName val="UCI CF"/>
    </sheetNames>
    <sheetDataSet>
      <sheetData sheetId="5">
        <row r="31">
          <cell r="E31">
            <v>786548.26</v>
          </cell>
        </row>
        <row r="85">
          <cell r="E85">
            <v>892830.46</v>
          </cell>
        </row>
        <row r="87">
          <cell r="E87">
            <v>1458273.93</v>
          </cell>
        </row>
        <row r="90">
          <cell r="E90">
            <v>30000000</v>
          </cell>
        </row>
        <row r="98">
          <cell r="E98">
            <v>1500000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822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25" sqref="A25"/>
    </sheetView>
  </sheetViews>
  <sheetFormatPr defaultColWidth="9.140625" defaultRowHeight="12.75"/>
  <cols>
    <col min="1" max="1" width="45.8515625" style="0" customWidth="1"/>
    <col min="2" max="2" width="3.57421875" style="0" customWidth="1"/>
    <col min="3" max="3" width="9.140625" style="5" customWidth="1"/>
    <col min="4" max="4" width="3.57421875" style="0" customWidth="1"/>
    <col min="5" max="5" width="15.57421875" style="17" customWidth="1"/>
    <col min="6" max="6" width="3.57421875" style="0" customWidth="1"/>
    <col min="7" max="7" width="15.57421875" style="23" customWidth="1"/>
  </cols>
  <sheetData>
    <row r="1" spans="5:7" s="3" customFormat="1" ht="12.75">
      <c r="E1" s="9" t="s">
        <v>56</v>
      </c>
      <c r="G1" s="21" t="s">
        <v>56</v>
      </c>
    </row>
    <row r="2" spans="5:7" s="3" customFormat="1" ht="12.75">
      <c r="E2" s="46" t="s">
        <v>133</v>
      </c>
      <c r="G2" s="22" t="s">
        <v>70</v>
      </c>
    </row>
    <row r="3" spans="3:7" s="3" customFormat="1" ht="12.75">
      <c r="C3" s="3" t="s">
        <v>0</v>
      </c>
      <c r="E3" s="9" t="s">
        <v>1</v>
      </c>
      <c r="G3" s="21" t="s">
        <v>1</v>
      </c>
    </row>
    <row r="5" spans="1:7" ht="12.75">
      <c r="A5" t="s">
        <v>2</v>
      </c>
      <c r="C5" s="5">
        <v>1</v>
      </c>
      <c r="E5" s="17">
        <f>SUM('Conso Notes'!E11)</f>
        <v>18500000</v>
      </c>
      <c r="G5" s="23">
        <f>SUM('Conso Notes'!G11)</f>
        <v>18500000</v>
      </c>
    </row>
    <row r="7" spans="1:7" ht="12.75">
      <c r="A7" t="s">
        <v>3</v>
      </c>
      <c r="C7" s="5">
        <v>2</v>
      </c>
      <c r="E7" s="18">
        <f>'Conso Notes'!E20</f>
        <v>-57203784.589999996</v>
      </c>
      <c r="G7" s="24">
        <f>SUM('Conso Notes'!G20)</f>
        <v>-51198562.51</v>
      </c>
    </row>
    <row r="9" spans="1:7" ht="12.75">
      <c r="A9" t="s">
        <v>4</v>
      </c>
      <c r="E9" s="17">
        <f>SUM(E5+E7)</f>
        <v>-38703784.589999996</v>
      </c>
      <c r="G9" s="23">
        <f>SUM(G5+G7)</f>
        <v>-32698562.509999998</v>
      </c>
    </row>
    <row r="11" spans="1:7" ht="12.75">
      <c r="A11" t="s">
        <v>5</v>
      </c>
      <c r="C11" s="5">
        <v>3</v>
      </c>
      <c r="E11" s="18">
        <f>'Conso Notes'!E28</f>
        <v>804748.42</v>
      </c>
      <c r="G11" s="24">
        <f>SUM('Conso Notes'!G28)</f>
        <v>786548.26</v>
      </c>
    </row>
    <row r="13" spans="5:7" ht="13.5" thickBot="1">
      <c r="E13" s="11">
        <f>SUM(E9+E11)</f>
        <v>-37899036.169999994</v>
      </c>
      <c r="G13" s="26">
        <f>SUM(G9+G11)</f>
        <v>-31912014.249999996</v>
      </c>
    </row>
    <row r="14" ht="13.5" thickTop="1"/>
    <row r="15" ht="12.75">
      <c r="A15" s="8" t="s">
        <v>6</v>
      </c>
    </row>
    <row r="17" spans="1:7" ht="12.75">
      <c r="A17" t="s">
        <v>7</v>
      </c>
      <c r="E17" s="17">
        <v>7142565.66</v>
      </c>
      <c r="G17" s="23">
        <f>8417910.84-6357.96</f>
        <v>8411552.879999999</v>
      </c>
    </row>
    <row r="19" ht="12.75">
      <c r="A19" s="2" t="s">
        <v>8</v>
      </c>
    </row>
    <row r="20" spans="1:7" ht="12.75">
      <c r="A20" t="s">
        <v>9</v>
      </c>
      <c r="E20" s="17">
        <v>5576118.55</v>
      </c>
      <c r="G20" s="23">
        <v>6117289.75</v>
      </c>
    </row>
    <row r="21" spans="1:7" ht="12.75">
      <c r="A21" t="s">
        <v>10</v>
      </c>
      <c r="C21" s="5">
        <v>4</v>
      </c>
      <c r="E21" s="17">
        <f>'Conso Notes'!E54</f>
        <v>2746299.37</v>
      </c>
      <c r="G21" s="23">
        <f>SUM('Conso Notes'!G54)</f>
        <v>4955837.23</v>
      </c>
    </row>
    <row r="22" spans="1:7" ht="12.75">
      <c r="A22" t="s">
        <v>11</v>
      </c>
      <c r="E22" s="17">
        <v>0</v>
      </c>
      <c r="G22" s="23">
        <v>0</v>
      </c>
    </row>
    <row r="23" spans="1:7" ht="12.75">
      <c r="A23" t="s">
        <v>12</v>
      </c>
      <c r="E23" s="18">
        <v>286740.06</v>
      </c>
      <c r="G23" s="24">
        <v>264924.61</v>
      </c>
    </row>
    <row r="25" spans="5:7" ht="12.75">
      <c r="E25" s="18">
        <f>SUM(E20:E23)</f>
        <v>8609157.98</v>
      </c>
      <c r="G25" s="24">
        <f>SUM(G20:G23)</f>
        <v>11338051.59</v>
      </c>
    </row>
    <row r="27" ht="12.75">
      <c r="A27" s="2" t="s">
        <v>13</v>
      </c>
    </row>
    <row r="28" spans="1:7" ht="12.75">
      <c r="A28" t="s">
        <v>14</v>
      </c>
      <c r="C28" s="5">
        <v>5</v>
      </c>
      <c r="E28" s="17">
        <f>'Conso Notes'!E63</f>
        <v>4499989.43</v>
      </c>
      <c r="G28" s="23">
        <f>SUM('Conso Notes'!G63)</f>
        <v>6707619.470000001</v>
      </c>
    </row>
    <row r="29" spans="1:7" ht="12.75">
      <c r="A29" t="s">
        <v>15</v>
      </c>
      <c r="C29" s="5">
        <v>6</v>
      </c>
      <c r="E29" s="17">
        <f>'Conso Notes'!E95</f>
        <v>49150770.379999995</v>
      </c>
      <c r="G29" s="23">
        <f>SUM('Conso Notes'!G95)</f>
        <v>44953999.25</v>
      </c>
    </row>
    <row r="30" spans="1:7" ht="12.75">
      <c r="A30" t="s">
        <v>16</v>
      </c>
      <c r="E30" s="18">
        <v>0</v>
      </c>
      <c r="G30" s="24">
        <v>0</v>
      </c>
    </row>
    <row r="32" spans="5:7" ht="12.75">
      <c r="E32" s="18">
        <f>SUM(E28:E30)</f>
        <v>53650759.809999995</v>
      </c>
      <c r="G32" s="24">
        <f>SUM(G28:G30)</f>
        <v>51661618.72</v>
      </c>
    </row>
    <row r="34" spans="1:7" ht="12.75">
      <c r="A34" t="s">
        <v>17</v>
      </c>
      <c r="E34" s="18">
        <f>SUM(E25-E32)</f>
        <v>-45041601.83</v>
      </c>
      <c r="G34" s="24">
        <f>SUM(G25-G32)</f>
        <v>-40323567.129999995</v>
      </c>
    </row>
    <row r="36" spans="5:7" ht="13.5" thickBot="1">
      <c r="E36" s="11">
        <f>SUM(E17+E34)</f>
        <v>-37899036.17</v>
      </c>
      <c r="G36" s="26">
        <f>SUM(G17+G34)</f>
        <v>-31912014.249999996</v>
      </c>
    </row>
    <row r="37" ht="13.5" thickTop="1"/>
    <row r="38" spans="5:7" ht="12.75">
      <c r="E38" s="55">
        <f>SUM(E13-E36)</f>
        <v>7.450580596923828E-09</v>
      </c>
      <c r="F38" s="16"/>
      <c r="G38" s="36">
        <f>SUM(G13-G36)</f>
        <v>0</v>
      </c>
    </row>
    <row r="39" ht="12.75">
      <c r="F39" s="16"/>
    </row>
    <row r="40" ht="12.75">
      <c r="A40" s="37" t="s">
        <v>135</v>
      </c>
    </row>
    <row r="42" ht="12.75">
      <c r="A42" s="8" t="s">
        <v>136</v>
      </c>
    </row>
  </sheetData>
  <printOptions/>
  <pageMargins left="1.09" right="0.75" top="1.35" bottom="1" header="0.39" footer="0.5"/>
  <pageSetup orientation="portrait" scale="70" r:id="rId1"/>
  <headerFooter alignWithMargins="0">
    <oddHeader>&amp;C&amp;"Arial,Bold"&amp;12UNITED CHEMICAL INDUSTRIES BERHAD
(5990-P)
(Incorporated in Malaysia)
CONDENSED CONSOLIDATED BALANCE SHEET AS AT 31ST DECEMBER 2002&amp;R&amp;"Arial,Italic"&amp;8Printed On : &amp;D
&amp;T</oddHeader>
    <oddFooter>&amp;L&amp;"Arial,Italic"&amp;8File : &amp;F  (&amp;A)&amp;R&amp;"Arial,Italic"&amp;8Page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23">
      <selection activeCell="A29" sqref="A29"/>
    </sheetView>
  </sheetViews>
  <sheetFormatPr defaultColWidth="9.140625" defaultRowHeight="12.75"/>
  <cols>
    <col min="1" max="1" width="47.8515625" style="0" customWidth="1"/>
    <col min="2" max="2" width="3.57421875" style="0" customWidth="1"/>
    <col min="3" max="3" width="9.140625" style="5" customWidth="1"/>
    <col min="4" max="4" width="3.57421875" style="0" customWidth="1"/>
    <col min="5" max="5" width="15.57421875" style="10" customWidth="1"/>
    <col min="6" max="6" width="3.57421875" style="0" customWidth="1"/>
    <col min="7" max="7" width="15.57421875" style="23" customWidth="1"/>
    <col min="8" max="8" width="3.57421875" style="41" customWidth="1"/>
    <col min="9" max="9" width="15.57421875" style="10" customWidth="1"/>
    <col min="10" max="10" width="3.57421875" style="0" customWidth="1"/>
    <col min="11" max="11" width="15.57421875" style="23" customWidth="1"/>
  </cols>
  <sheetData>
    <row r="1" spans="5:11" s="3" customFormat="1" ht="12.75">
      <c r="E1" s="9" t="s">
        <v>132</v>
      </c>
      <c r="G1" s="21" t="str">
        <f>E1</f>
        <v>4th Quarter</v>
      </c>
      <c r="H1" s="40"/>
      <c r="I1" s="9" t="s">
        <v>91</v>
      </c>
      <c r="K1" s="21" t="s">
        <v>91</v>
      </c>
    </row>
    <row r="2" spans="5:11" s="3" customFormat="1" ht="12.75">
      <c r="E2" s="46" t="s">
        <v>133</v>
      </c>
      <c r="G2" s="22" t="s">
        <v>70</v>
      </c>
      <c r="H2" s="40"/>
      <c r="I2" s="46" t="str">
        <f>E2</f>
        <v>31/12/2002</v>
      </c>
      <c r="K2" s="22" t="str">
        <f>G2</f>
        <v>31/12/2001</v>
      </c>
    </row>
    <row r="3" spans="3:11" s="3" customFormat="1" ht="12.75">
      <c r="C3" s="3" t="s">
        <v>0</v>
      </c>
      <c r="E3" s="9" t="s">
        <v>1</v>
      </c>
      <c r="G3" s="21" t="s">
        <v>1</v>
      </c>
      <c r="H3" s="40"/>
      <c r="I3" s="9" t="s">
        <v>1</v>
      </c>
      <c r="K3" s="21" t="s">
        <v>1</v>
      </c>
    </row>
    <row r="5" spans="1:11" ht="12.75">
      <c r="A5" t="s">
        <v>37</v>
      </c>
      <c r="E5" s="10">
        <v>2270685.47</v>
      </c>
      <c r="G5" s="23">
        <v>4594523.24</v>
      </c>
      <c r="I5" s="10">
        <v>13245041.89</v>
      </c>
      <c r="K5" s="23">
        <v>16466515</v>
      </c>
    </row>
    <row r="7" spans="1:11" ht="12.75">
      <c r="A7" t="s">
        <v>38</v>
      </c>
      <c r="E7" s="12">
        <v>-2080797.78</v>
      </c>
      <c r="G7" s="24">
        <v>-4558369.65</v>
      </c>
      <c r="I7" s="12">
        <v>-11125211.75</v>
      </c>
      <c r="K7" s="24">
        <v>-15270329</v>
      </c>
    </row>
    <row r="9" spans="1:11" s="2" customFormat="1" ht="12.75">
      <c r="A9" s="2" t="s">
        <v>39</v>
      </c>
      <c r="C9" s="3"/>
      <c r="E9" s="13">
        <f>SUM(E5+E7)</f>
        <v>189887.69000000018</v>
      </c>
      <c r="G9" s="25">
        <f>SUM(G5+G7)</f>
        <v>36153.58999999985</v>
      </c>
      <c r="H9" s="44"/>
      <c r="I9" s="13">
        <f>SUM(I5+I7)</f>
        <v>2119830.1400000006</v>
      </c>
      <c r="K9" s="25">
        <f>SUM(K5+K7)</f>
        <v>1196186</v>
      </c>
    </row>
    <row r="11" spans="1:11" ht="12.75">
      <c r="A11" t="s">
        <v>40</v>
      </c>
      <c r="E11" s="10">
        <v>38920.93</v>
      </c>
      <c r="G11" s="23">
        <v>380890.44</v>
      </c>
      <c r="I11" s="10">
        <v>192537.45</v>
      </c>
      <c r="K11" s="23">
        <v>516088</v>
      </c>
    </row>
    <row r="13" spans="1:11" ht="12.75">
      <c r="A13" t="s">
        <v>41</v>
      </c>
      <c r="E13" s="10">
        <v>-106340.9</v>
      </c>
      <c r="G13" s="23">
        <v>-249429.25</v>
      </c>
      <c r="I13" s="10">
        <v>-846252.38</v>
      </c>
      <c r="K13" s="23">
        <v>-1082023</v>
      </c>
    </row>
    <row r="15" spans="1:11" ht="12.75">
      <c r="A15" t="s">
        <v>127</v>
      </c>
      <c r="E15" s="10">
        <v>-801854.74</v>
      </c>
      <c r="G15" s="23">
        <f>-1255921.02-274166.66</f>
        <v>-1530087.68</v>
      </c>
      <c r="I15" s="10">
        <v>-3259542.73</v>
      </c>
      <c r="K15" s="23">
        <f>-3376520-552589</f>
        <v>-3929109</v>
      </c>
    </row>
    <row r="17" spans="1:11" ht="12.75">
      <c r="A17" t="s">
        <v>58</v>
      </c>
      <c r="E17" s="12">
        <v>0</v>
      </c>
      <c r="G17" s="24">
        <v>0</v>
      </c>
      <c r="I17" s="12">
        <v>0</v>
      </c>
      <c r="K17" s="24">
        <v>0</v>
      </c>
    </row>
    <row r="19" spans="1:11" s="2" customFormat="1" ht="12.75">
      <c r="A19" s="2" t="s">
        <v>68</v>
      </c>
      <c r="C19" s="3"/>
      <c r="E19" s="13">
        <f>SUM(E9+E11+E13+E15+E17)</f>
        <v>-679387.0199999998</v>
      </c>
      <c r="G19" s="25">
        <f>SUM(G9+G11+G13+G15+G17)</f>
        <v>-1362472.9000000001</v>
      </c>
      <c r="H19" s="44"/>
      <c r="I19" s="13">
        <f>SUM(I9+I11+I13+I15+I17)</f>
        <v>-1793427.519999999</v>
      </c>
      <c r="K19" s="25">
        <f>SUM(K9+K11+K13+K15+K17)</f>
        <v>-3298858</v>
      </c>
    </row>
    <row r="21" spans="1:11" ht="12.75">
      <c r="A21" t="s">
        <v>59</v>
      </c>
      <c r="E21" s="12">
        <v>-1249127.83</v>
      </c>
      <c r="G21" s="24">
        <v>-1161825.51</v>
      </c>
      <c r="I21" s="12">
        <v>-4211794.56</v>
      </c>
      <c r="K21" s="24">
        <v>-4092140</v>
      </c>
    </row>
    <row r="23" spans="1:11" ht="12.75">
      <c r="A23" s="2" t="s">
        <v>69</v>
      </c>
      <c r="E23" s="13">
        <f>SUM(E19:E21)</f>
        <v>-1928514.8499999999</v>
      </c>
      <c r="F23" s="2"/>
      <c r="G23" s="25">
        <f>SUM(G19:G21)</f>
        <v>-2524298.41</v>
      </c>
      <c r="I23" s="13">
        <f>SUM(I19:I21)</f>
        <v>-6005222.079999998</v>
      </c>
      <c r="J23" s="2"/>
      <c r="K23" s="25">
        <f>SUM(K19:K21)</f>
        <v>-7390998</v>
      </c>
    </row>
    <row r="25" spans="1:11" ht="12.75">
      <c r="A25" t="s">
        <v>67</v>
      </c>
      <c r="E25" s="10">
        <v>0</v>
      </c>
      <c r="G25" s="23">
        <v>0</v>
      </c>
      <c r="I25" s="10">
        <v>0</v>
      </c>
      <c r="K25" s="23">
        <v>0</v>
      </c>
    </row>
    <row r="27" spans="1:11" ht="12.75">
      <c r="A27" t="s">
        <v>66</v>
      </c>
      <c r="E27" s="12">
        <v>0</v>
      </c>
      <c r="G27" s="24">
        <v>0</v>
      </c>
      <c r="I27" s="12">
        <v>0</v>
      </c>
      <c r="K27" s="24">
        <v>0</v>
      </c>
    </row>
    <row r="29" spans="1:11" s="2" customFormat="1" ht="12.75">
      <c r="A29" s="2" t="s">
        <v>150</v>
      </c>
      <c r="C29" s="3"/>
      <c r="E29" s="13">
        <f>SUM(E23:E27)</f>
        <v>-1928514.8499999999</v>
      </c>
      <c r="G29" s="25">
        <f>SUM(G23:G27)</f>
        <v>-2524298.41</v>
      </c>
      <c r="H29" s="44"/>
      <c r="I29" s="13">
        <f>SUM(I23:I27)</f>
        <v>-6005222.079999998</v>
      </c>
      <c r="K29" s="25">
        <f>SUM(K23:K27)</f>
        <v>-7390998</v>
      </c>
    </row>
    <row r="31" spans="1:11" ht="12.75">
      <c r="A31" t="s">
        <v>42</v>
      </c>
      <c r="E31" s="12">
        <v>0</v>
      </c>
      <c r="G31" s="24">
        <v>0</v>
      </c>
      <c r="I31" s="12">
        <v>0</v>
      </c>
      <c r="K31" s="24">
        <v>598022</v>
      </c>
    </row>
    <row r="33" spans="1:11" ht="13.5" thickBot="1">
      <c r="A33" s="2" t="s">
        <v>43</v>
      </c>
      <c r="E33" s="11">
        <f>SUM(E29+E31)</f>
        <v>-1928514.8499999999</v>
      </c>
      <c r="G33" s="26">
        <f>SUM(G29+G31)</f>
        <v>-2524298.41</v>
      </c>
      <c r="I33" s="11">
        <f>SUM(I29+I31)</f>
        <v>-6005222.079999998</v>
      </c>
      <c r="K33" s="26">
        <f>SUM(K29+K31)</f>
        <v>-6792976</v>
      </c>
    </row>
    <row r="34" ht="13.5" thickTop="1"/>
    <row r="37" spans="1:11" s="7" customFormat="1" ht="12.75">
      <c r="A37" s="7" t="s">
        <v>46</v>
      </c>
      <c r="C37" s="14"/>
      <c r="E37" s="47"/>
      <c r="G37" s="27"/>
      <c r="H37" s="45"/>
      <c r="I37" s="47"/>
      <c r="K37" s="27"/>
    </row>
    <row r="38" spans="1:11" s="7" customFormat="1" ht="12.75">
      <c r="A38" s="7" t="s">
        <v>45</v>
      </c>
      <c r="C38" s="14"/>
      <c r="E38" s="34">
        <f>SUM(-E29/18500000*100)</f>
        <v>10.424404594594595</v>
      </c>
      <c r="G38" s="28">
        <f>SUM(-G29/18500000*100)</f>
        <v>13.64485627027027</v>
      </c>
      <c r="H38" s="45"/>
      <c r="I38" s="34">
        <f>SUM(-I29/18500000*100)</f>
        <v>32.46065989189188</v>
      </c>
      <c r="K38" s="28">
        <f>SUM(-K29/18500000*100)</f>
        <v>39.95134054054054</v>
      </c>
    </row>
    <row r="39" spans="1:11" s="7" customFormat="1" ht="13.5" thickBot="1">
      <c r="A39" s="7" t="s">
        <v>44</v>
      </c>
      <c r="C39" s="14"/>
      <c r="E39" s="35">
        <f>SUM(-E33/18500000*100)</f>
        <v>10.424404594594595</v>
      </c>
      <c r="G39" s="29">
        <f>SUM(-G33/18500000*100)</f>
        <v>13.64485627027027</v>
      </c>
      <c r="H39" s="45"/>
      <c r="I39" s="35">
        <f>SUM(-I33/18500000*100)</f>
        <v>32.46065989189188</v>
      </c>
      <c r="K39" s="29">
        <f>SUM(-K33/18500000*100)</f>
        <v>36.71878918918919</v>
      </c>
    </row>
    <row r="40" ht="13.5" thickTop="1"/>
    <row r="42" ht="12.75">
      <c r="A42" s="37" t="s">
        <v>135</v>
      </c>
    </row>
    <row r="44" ht="12.75">
      <c r="A44" s="8" t="s">
        <v>137</v>
      </c>
    </row>
  </sheetData>
  <printOptions/>
  <pageMargins left="0.7" right="0.24" top="1.32" bottom="1" header="0.39" footer="0.5"/>
  <pageSetup orientation="portrait" scale="70" r:id="rId1"/>
  <headerFooter alignWithMargins="0">
    <oddHeader>&amp;C&amp;"Arial,Bold"&amp;12UNITED CHEMICAL INDUSTRIES BERHAD
(5990-P)
(Incorporated in Malaysia)
CONDENSED CONSOLIDATED INCOME STATEMENT FOR THE YEAR ENDED 31ST DECEMBER 2002&amp;R&amp;"Arial,Italic"&amp;8Printed On : &amp;D
&amp;T</oddHeader>
    <oddFooter>&amp;L&amp;"Arial,Italic"&amp;8File : &amp;F  (&amp;A)&amp;R&amp;"Arial,Italic"&amp;8Page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C12" sqref="C12"/>
    </sheetView>
  </sheetViews>
  <sheetFormatPr defaultColWidth="9.140625" defaultRowHeight="12.75"/>
  <cols>
    <col min="1" max="1" width="45.8515625" style="0" customWidth="1"/>
    <col min="2" max="2" width="3.57421875" style="0" customWidth="1"/>
    <col min="3" max="3" width="9.140625" style="5" customWidth="1"/>
    <col min="4" max="4" width="3.57421875" style="0" customWidth="1"/>
    <col min="5" max="5" width="15.57421875" style="10" customWidth="1"/>
    <col min="6" max="6" width="3.57421875" style="56" customWidth="1"/>
    <col min="7" max="7" width="15.57421875" style="23" customWidth="1"/>
  </cols>
  <sheetData>
    <row r="1" spans="5:7" ht="12.75">
      <c r="E1" s="9" t="s">
        <v>56</v>
      </c>
      <c r="F1" s="19"/>
      <c r="G1" s="21" t="s">
        <v>56</v>
      </c>
    </row>
    <row r="2" spans="5:7" ht="12.75">
      <c r="E2" s="46" t="s">
        <v>133</v>
      </c>
      <c r="F2" s="19"/>
      <c r="G2" s="22" t="s">
        <v>70</v>
      </c>
    </row>
    <row r="3" spans="5:7" ht="12.75">
      <c r="E3" s="9" t="s">
        <v>1</v>
      </c>
      <c r="F3" s="19"/>
      <c r="G3" s="21" t="s">
        <v>1</v>
      </c>
    </row>
    <row r="5" ht="12.75">
      <c r="A5" s="2" t="s">
        <v>140</v>
      </c>
    </row>
    <row r="6" ht="12.75">
      <c r="A6" s="2"/>
    </row>
    <row r="7" ht="12.75">
      <c r="A7" t="s">
        <v>18</v>
      </c>
    </row>
    <row r="8" spans="1:7" ht="13.5" thickBot="1">
      <c r="A8" t="s">
        <v>19</v>
      </c>
      <c r="E8" s="49">
        <f>SUM(30000000*1)</f>
        <v>30000000</v>
      </c>
      <c r="G8" s="30">
        <f>SUM(30000000*1)</f>
        <v>30000000</v>
      </c>
    </row>
    <row r="9" ht="13.5" thickTop="1"/>
    <row r="10" ht="12.75">
      <c r="A10" t="s">
        <v>20</v>
      </c>
    </row>
    <row r="11" spans="1:7" ht="13.5" thickBot="1">
      <c r="A11" t="s">
        <v>63</v>
      </c>
      <c r="E11" s="11">
        <f>SUM(18500000*1)</f>
        <v>18500000</v>
      </c>
      <c r="G11" s="26">
        <f>SUM(18500000*1)</f>
        <v>18500000</v>
      </c>
    </row>
    <row r="12" ht="13.5" thickTop="1"/>
    <row r="14" ht="12.75">
      <c r="A14" s="2" t="s">
        <v>141</v>
      </c>
    </row>
    <row r="16" spans="1:7" ht="12.75">
      <c r="A16" t="s">
        <v>21</v>
      </c>
      <c r="E16" s="10">
        <v>1481086.61</v>
      </c>
      <c r="G16" s="23">
        <v>1481086.61</v>
      </c>
    </row>
    <row r="17" spans="1:7" ht="12.75">
      <c r="A17" t="s">
        <v>22</v>
      </c>
      <c r="E17" s="17">
        <f>'Conso Equity'!I14</f>
        <v>-60384871.199999996</v>
      </c>
      <c r="G17" s="23">
        <f>-55118608.76-27587.64+599480.45-12313.17+155380+30000-6000</f>
        <v>-54379649.12</v>
      </c>
    </row>
    <row r="18" spans="1:7" ht="12.75">
      <c r="A18" t="s">
        <v>23</v>
      </c>
      <c r="E18" s="50">
        <v>1700000</v>
      </c>
      <c r="G18" s="24">
        <v>1700000</v>
      </c>
    </row>
    <row r="20" spans="5:7" ht="13.5" thickBot="1">
      <c r="E20" s="11">
        <f>SUM(E16:E18)</f>
        <v>-57203784.589999996</v>
      </c>
      <c r="G20" s="26">
        <f>SUM(G16:G18)</f>
        <v>-51198562.51</v>
      </c>
    </row>
    <row r="21" ht="13.5" thickTop="1"/>
    <row r="23" ht="12.75">
      <c r="A23" s="2" t="s">
        <v>142</v>
      </c>
    </row>
    <row r="25" spans="1:7" ht="12.75">
      <c r="A25" t="s">
        <v>24</v>
      </c>
      <c r="C25" s="5" t="s">
        <v>143</v>
      </c>
      <c r="E25" s="10">
        <f>SUM(E36)</f>
        <v>804748.42</v>
      </c>
      <c r="G25" s="23">
        <f>SUM(G36)</f>
        <v>786548.26</v>
      </c>
    </row>
    <row r="26" spans="1:7" ht="12.75">
      <c r="A26" t="s">
        <v>25</v>
      </c>
      <c r="C26" s="5" t="s">
        <v>144</v>
      </c>
      <c r="E26" s="12">
        <f>SUM(E43)</f>
        <v>0</v>
      </c>
      <c r="G26" s="24">
        <f>SUM(G43)</f>
        <v>0</v>
      </c>
    </row>
    <row r="28" spans="5:7" ht="13.5" thickBot="1">
      <c r="E28" s="11">
        <f>SUM(E25:E26)</f>
        <v>804748.42</v>
      </c>
      <c r="G28" s="26">
        <f>SUM(G25:G26)</f>
        <v>786548.26</v>
      </c>
    </row>
    <row r="29" ht="13.5" thickTop="1"/>
    <row r="30" spans="1:7" s="7" customFormat="1" ht="12.75">
      <c r="A30" s="7" t="s">
        <v>26</v>
      </c>
      <c r="C30" s="14"/>
      <c r="E30" s="47"/>
      <c r="F30" s="57"/>
      <c r="G30" s="27"/>
    </row>
    <row r="31" spans="3:7" s="7" customFormat="1" ht="12.75">
      <c r="C31" s="14"/>
      <c r="E31" s="47"/>
      <c r="F31" s="57"/>
      <c r="G31" s="27"/>
    </row>
    <row r="32" spans="1:7" s="7" customFormat="1" ht="12.75">
      <c r="A32" s="7" t="s">
        <v>27</v>
      </c>
      <c r="C32" s="14"/>
      <c r="E32" s="47">
        <f>'[1]UCI Notes'!$E$31</f>
        <v>786548.26</v>
      </c>
      <c r="F32" s="57"/>
      <c r="G32" s="27">
        <v>716700.64</v>
      </c>
    </row>
    <row r="33" spans="1:7" s="7" customFormat="1" ht="12.75">
      <c r="A33" s="7" t="s">
        <v>28</v>
      </c>
      <c r="C33" s="14"/>
      <c r="E33" s="47">
        <v>100928</v>
      </c>
      <c r="F33" s="57"/>
      <c r="G33" s="27">
        <v>122070</v>
      </c>
    </row>
    <row r="34" spans="1:7" s="7" customFormat="1" ht="12.75">
      <c r="A34" s="7" t="s">
        <v>29</v>
      </c>
      <c r="C34" s="14"/>
      <c r="E34" s="51">
        <v>-82727.84</v>
      </c>
      <c r="F34" s="57"/>
      <c r="G34" s="31">
        <v>-52222.38</v>
      </c>
    </row>
    <row r="35" spans="3:7" s="7" customFormat="1" ht="12.75">
      <c r="C35" s="14"/>
      <c r="E35" s="47"/>
      <c r="F35" s="57"/>
      <c r="G35" s="27"/>
    </row>
    <row r="36" spans="1:7" s="7" customFormat="1" ht="13.5" thickBot="1">
      <c r="A36" s="7" t="s">
        <v>129</v>
      </c>
      <c r="C36" s="14"/>
      <c r="E36" s="48">
        <f>SUM(E32+E33+E34)</f>
        <v>804748.42</v>
      </c>
      <c r="F36" s="57"/>
      <c r="G36" s="32">
        <f>SUM(G32+G33+G34)</f>
        <v>786548.26</v>
      </c>
    </row>
    <row r="37" ht="13.5" thickTop="1"/>
    <row r="38" spans="1:7" s="7" customFormat="1" ht="12.75">
      <c r="A38" s="7" t="s">
        <v>30</v>
      </c>
      <c r="C38" s="14"/>
      <c r="E38" s="47"/>
      <c r="F38" s="57"/>
      <c r="G38" s="27"/>
    </row>
    <row r="39" spans="3:7" s="7" customFormat="1" ht="12.75">
      <c r="C39" s="14"/>
      <c r="E39" s="47"/>
      <c r="F39" s="57"/>
      <c r="G39" s="27"/>
    </row>
    <row r="40" spans="1:7" s="7" customFormat="1" ht="12.75">
      <c r="A40" s="7" t="s">
        <v>27</v>
      </c>
      <c r="C40" s="14"/>
      <c r="E40" s="47">
        <v>0</v>
      </c>
      <c r="F40" s="57"/>
      <c r="G40" s="27">
        <f>SUM(437000+150000)</f>
        <v>587000</v>
      </c>
    </row>
    <row r="41" spans="1:7" s="7" customFormat="1" ht="12.75">
      <c r="A41" s="7" t="s">
        <v>31</v>
      </c>
      <c r="C41" s="14"/>
      <c r="E41" s="51">
        <v>0</v>
      </c>
      <c r="F41" s="57"/>
      <c r="G41" s="31">
        <v>-587000</v>
      </c>
    </row>
    <row r="42" spans="3:7" s="7" customFormat="1" ht="12.75">
      <c r="C42" s="14"/>
      <c r="E42" s="47"/>
      <c r="F42" s="57"/>
      <c r="G42" s="27"/>
    </row>
    <row r="43" spans="1:7" s="7" customFormat="1" ht="13.5" thickBot="1">
      <c r="A43" s="7" t="s">
        <v>129</v>
      </c>
      <c r="C43" s="14"/>
      <c r="E43" s="48">
        <f>SUM(E40:E41)</f>
        <v>0</v>
      </c>
      <c r="F43" s="57"/>
      <c r="G43" s="32">
        <f>SUM(G40:G41)</f>
        <v>0</v>
      </c>
    </row>
    <row r="44" ht="13.5" thickTop="1"/>
    <row r="46" ht="12.75">
      <c r="A46" s="2" t="s">
        <v>145</v>
      </c>
    </row>
    <row r="48" spans="1:7" ht="12.75">
      <c r="A48" t="s">
        <v>32</v>
      </c>
      <c r="E48" s="10">
        <f>2140334+102031.77</f>
        <v>2242365.77</v>
      </c>
      <c r="G48" s="23">
        <f>264109.79+4286963.96</f>
        <v>4551073.75</v>
      </c>
    </row>
    <row r="49" spans="1:7" ht="12.75">
      <c r="A49" t="s">
        <v>33</v>
      </c>
      <c r="E49" s="12">
        <v>-227746.21</v>
      </c>
      <c r="G49" s="24">
        <f>-373945.17+146198.96</f>
        <v>-227746.21</v>
      </c>
    </row>
    <row r="51" spans="5:7" ht="12.75">
      <c r="E51" s="10">
        <f>SUM(E48:E49)</f>
        <v>2014619.56</v>
      </c>
      <c r="G51" s="23">
        <f>SUM(G48:G49)</f>
        <v>4323327.54</v>
      </c>
    </row>
    <row r="52" spans="1:7" ht="12.75">
      <c r="A52" t="s">
        <v>34</v>
      </c>
      <c r="E52" s="12">
        <f>486488.49+245191.32</f>
        <v>731679.81</v>
      </c>
      <c r="G52" s="24">
        <f>244870.84+387638.85</f>
        <v>632509.69</v>
      </c>
    </row>
    <row r="54" spans="5:7" ht="13.5" thickBot="1">
      <c r="E54" s="11">
        <f>SUM(E51:E52)</f>
        <v>2746299.37</v>
      </c>
      <c r="G54" s="26">
        <f>SUM(G51:G52)</f>
        <v>4955837.23</v>
      </c>
    </row>
    <row r="55" ht="13.5" thickTop="1"/>
    <row r="57" ht="12.75">
      <c r="A57" s="2" t="s">
        <v>146</v>
      </c>
    </row>
    <row r="59" spans="1:7" ht="12.75">
      <c r="A59" t="s">
        <v>35</v>
      </c>
      <c r="E59" s="10">
        <f>1454103.49</f>
        <v>1454103.49</v>
      </c>
      <c r="G59" s="23">
        <f>4159681.66</f>
        <v>4159681.66</v>
      </c>
    </row>
    <row r="60" spans="1:7" ht="12.75">
      <c r="A60" t="s">
        <v>36</v>
      </c>
      <c r="E60" s="52">
        <f>2608744.6+171761.34+10</f>
        <v>2780515.94</v>
      </c>
      <c r="F60" s="58"/>
      <c r="G60" s="33">
        <f>2167054.54+115513.27</f>
        <v>2282567.81</v>
      </c>
    </row>
    <row r="61" spans="1:7" ht="12.75">
      <c r="A61" t="s">
        <v>60</v>
      </c>
      <c r="C61" s="5" t="s">
        <v>64</v>
      </c>
      <c r="E61" s="12">
        <v>265370</v>
      </c>
      <c r="G61" s="24">
        <v>265370</v>
      </c>
    </row>
    <row r="63" spans="5:7" ht="13.5" thickBot="1">
      <c r="E63" s="11">
        <f>SUM(E59:E61)</f>
        <v>4499989.43</v>
      </c>
      <c r="G63" s="26">
        <f>SUM(G59:G61)</f>
        <v>6707619.470000001</v>
      </c>
    </row>
    <row r="64" ht="13.5" thickTop="1"/>
    <row r="65" spans="1:7" s="7" customFormat="1" ht="12.75">
      <c r="A65" s="7" t="s">
        <v>61</v>
      </c>
      <c r="C65" s="14"/>
      <c r="E65" s="47"/>
      <c r="F65" s="57"/>
      <c r="G65" s="27"/>
    </row>
    <row r="66" spans="1:7" s="7" customFormat="1" ht="12.75">
      <c r="A66" s="7" t="s">
        <v>62</v>
      </c>
      <c r="C66" s="14"/>
      <c r="E66" s="47"/>
      <c r="F66" s="57"/>
      <c r="G66" s="27"/>
    </row>
    <row r="69" ht="12.75">
      <c r="A69" s="2" t="s">
        <v>147</v>
      </c>
    </row>
    <row r="70" spans="5:7" s="3" customFormat="1" ht="12.75">
      <c r="E70" s="9"/>
      <c r="F70" s="19"/>
      <c r="G70" s="21"/>
    </row>
    <row r="71" spans="1:7" s="7" customFormat="1" ht="12.75">
      <c r="A71" s="37" t="s">
        <v>71</v>
      </c>
      <c r="C71" s="14"/>
      <c r="E71" s="47"/>
      <c r="F71" s="57"/>
      <c r="G71" s="27"/>
    </row>
    <row r="72" spans="1:7" ht="12.75">
      <c r="A72" t="s">
        <v>72</v>
      </c>
      <c r="C72" s="5" t="s">
        <v>148</v>
      </c>
      <c r="E72" s="10">
        <f>'[1]UCI Notes'!$E$85</f>
        <v>892830.46</v>
      </c>
      <c r="G72" s="23">
        <v>892830.46</v>
      </c>
    </row>
    <row r="73" spans="1:7" ht="12.75">
      <c r="A73" t="s">
        <v>73</v>
      </c>
      <c r="E73" s="10">
        <v>115453.63</v>
      </c>
      <c r="G73" s="23">
        <f>6515169.87-6479353.91</f>
        <v>35815.95999999996</v>
      </c>
    </row>
    <row r="74" spans="1:7" ht="12.75">
      <c r="A74" t="s">
        <v>74</v>
      </c>
      <c r="C74" s="5" t="s">
        <v>148</v>
      </c>
      <c r="E74" s="10">
        <f>'[1]UCI Notes'!$E$87</f>
        <v>1458273.93</v>
      </c>
      <c r="G74" s="23">
        <v>1458273.93</v>
      </c>
    </row>
    <row r="75" spans="1:7" ht="12.75">
      <c r="A75" t="s">
        <v>73</v>
      </c>
      <c r="E75" s="10">
        <v>310575.12</v>
      </c>
      <c r="G75" s="23">
        <v>120719.88</v>
      </c>
    </row>
    <row r="76" spans="1:3" ht="12.75">
      <c r="A76" t="s">
        <v>75</v>
      </c>
      <c r="C76" s="5" t="s">
        <v>149</v>
      </c>
    </row>
    <row r="77" spans="1:7" ht="12.75">
      <c r="A77" t="s">
        <v>76</v>
      </c>
      <c r="E77" s="10">
        <f>'[1]UCI Notes'!$E$90</f>
        <v>30000000</v>
      </c>
      <c r="G77" s="23">
        <v>30000000</v>
      </c>
    </row>
    <row r="78" spans="1:7" ht="12.75">
      <c r="A78" t="s">
        <v>73</v>
      </c>
      <c r="E78" s="10">
        <v>9864847.19</v>
      </c>
      <c r="G78" s="23">
        <v>6479353.91</v>
      </c>
    </row>
    <row r="80" spans="5:7" ht="12.75">
      <c r="E80" s="53">
        <f>SUM(E72:E78)</f>
        <v>42641980.33</v>
      </c>
      <c r="G80" s="42">
        <f>SUM(G72:G78)</f>
        <v>38986994.14</v>
      </c>
    </row>
    <row r="82" ht="12.75">
      <c r="A82" s="37" t="s">
        <v>77</v>
      </c>
    </row>
    <row r="83" spans="1:7" ht="12.75">
      <c r="A83" t="s">
        <v>78</v>
      </c>
      <c r="E83" s="17">
        <v>3777198.34</v>
      </c>
      <c r="G83" s="23">
        <v>3777198.34</v>
      </c>
    </row>
    <row r="84" spans="1:7" ht="12.75">
      <c r="A84" t="s">
        <v>73</v>
      </c>
      <c r="E84" s="10">
        <v>591466.07</v>
      </c>
      <c r="G84" s="23">
        <v>177033.31</v>
      </c>
    </row>
    <row r="85" spans="1:7" ht="12.75">
      <c r="A85" t="s">
        <v>79</v>
      </c>
      <c r="E85" s="10">
        <f>'[1]UCI Notes'!$E$98</f>
        <v>1500000</v>
      </c>
      <c r="G85" s="23">
        <v>1500000</v>
      </c>
    </row>
    <row r="86" spans="1:7" ht="12.75">
      <c r="A86" t="s">
        <v>73</v>
      </c>
      <c r="E86" s="10">
        <v>82086.77</v>
      </c>
      <c r="G86" s="23">
        <v>6357.96</v>
      </c>
    </row>
    <row r="87" spans="1:7" ht="12.75">
      <c r="A87" t="s">
        <v>80</v>
      </c>
      <c r="E87" s="10">
        <v>558038.87</v>
      </c>
      <c r="G87" s="23">
        <v>506415.5</v>
      </c>
    </row>
    <row r="89" spans="5:7" ht="12.75">
      <c r="E89" s="53">
        <f>SUM(E83:E88)</f>
        <v>6508790.05</v>
      </c>
      <c r="G89" s="42">
        <f>SUM(G83:G88)</f>
        <v>5967005.11</v>
      </c>
    </row>
    <row r="92" spans="1:7" ht="12.75">
      <c r="A92" t="s">
        <v>81</v>
      </c>
      <c r="E92" s="10">
        <f>SUM(E80)</f>
        <v>42641980.33</v>
      </c>
      <c r="G92" s="23">
        <f>SUM(G80)</f>
        <v>38986994.14</v>
      </c>
    </row>
    <row r="93" spans="1:7" ht="12.75">
      <c r="A93" t="s">
        <v>82</v>
      </c>
      <c r="E93" s="10">
        <f>SUM(E89)</f>
        <v>6508790.05</v>
      </c>
      <c r="G93" s="23">
        <f>SUM(G89)</f>
        <v>5967005.11</v>
      </c>
    </row>
    <row r="95" spans="1:7" ht="13.5" thickBot="1">
      <c r="A95" s="2" t="s">
        <v>83</v>
      </c>
      <c r="E95" s="54">
        <f>SUM(E92:E93)</f>
        <v>49150770.379999995</v>
      </c>
      <c r="G95" s="43">
        <f>SUM(G92:G93)</f>
        <v>44953999.25</v>
      </c>
    </row>
    <row r="96" ht="13.5" thickTop="1"/>
    <row r="98" spans="1:7" s="7" customFormat="1" ht="12.75">
      <c r="A98" s="7" t="s">
        <v>84</v>
      </c>
      <c r="C98" s="14"/>
      <c r="E98" s="47"/>
      <c r="F98" s="57"/>
      <c r="G98" s="27"/>
    </row>
    <row r="99" spans="1:7" s="7" customFormat="1" ht="12.75">
      <c r="A99" s="7" t="s">
        <v>85</v>
      </c>
      <c r="C99" s="14"/>
      <c r="E99" s="47"/>
      <c r="F99" s="57"/>
      <c r="G99" s="27"/>
    </row>
    <row r="100" spans="1:7" s="7" customFormat="1" ht="12.75">
      <c r="A100" s="7" t="s">
        <v>86</v>
      </c>
      <c r="C100" s="14"/>
      <c r="E100" s="47"/>
      <c r="F100" s="57"/>
      <c r="G100" s="27"/>
    </row>
    <row r="101" spans="3:7" s="7" customFormat="1" ht="12.75">
      <c r="C101" s="14"/>
      <c r="E101" s="47"/>
      <c r="F101" s="57"/>
      <c r="G101" s="27"/>
    </row>
    <row r="102" spans="1:7" s="7" customFormat="1" ht="12.75">
      <c r="A102" s="7" t="s">
        <v>87</v>
      </c>
      <c r="C102" s="14"/>
      <c r="E102" s="47"/>
      <c r="F102" s="57"/>
      <c r="G102" s="27"/>
    </row>
    <row r="103" spans="1:7" s="7" customFormat="1" ht="12.75">
      <c r="A103" s="7" t="s">
        <v>88</v>
      </c>
      <c r="C103" s="14"/>
      <c r="E103" s="47"/>
      <c r="F103" s="57"/>
      <c r="G103" s="27"/>
    </row>
    <row r="104" spans="3:7" s="7" customFormat="1" ht="12.75">
      <c r="C104" s="14"/>
      <c r="E104" s="47"/>
      <c r="F104" s="57"/>
      <c r="G104" s="27"/>
    </row>
    <row r="105" spans="3:7" s="7" customFormat="1" ht="12.75">
      <c r="C105" s="14"/>
      <c r="E105" s="47"/>
      <c r="F105" s="57"/>
      <c r="G105" s="27"/>
    </row>
    <row r="106" spans="1:7" s="7" customFormat="1" ht="12.75">
      <c r="A106" s="7" t="s">
        <v>89</v>
      </c>
      <c r="C106" s="14"/>
      <c r="E106" s="47"/>
      <c r="F106" s="57"/>
      <c r="G106" s="27"/>
    </row>
    <row r="107" spans="1:7" s="7" customFormat="1" ht="12.75">
      <c r="A107" s="7" t="s">
        <v>90</v>
      </c>
      <c r="C107" s="14"/>
      <c r="E107" s="47"/>
      <c r="F107" s="57"/>
      <c r="G107" s="27"/>
    </row>
    <row r="108" spans="3:7" s="7" customFormat="1" ht="12.75">
      <c r="C108" s="14"/>
      <c r="E108" s="47"/>
      <c r="F108" s="57"/>
      <c r="G108" s="27"/>
    </row>
  </sheetData>
  <printOptions/>
  <pageMargins left="1.09" right="0.75" top="1.32" bottom="0.86" header="0.39" footer="0.5"/>
  <pageSetup orientation="portrait" scale="70" r:id="rId1"/>
  <headerFooter alignWithMargins="0">
    <oddHeader>&amp;C&amp;"Arial,Bold"&amp;12UNITED CHEMICAL INDUSTRIES BERHAD
(5990-P)
(Incorporated in Malaysia)
CONSOLIDATED NOTES TO THE FINANCIAL STATEMENTS AT 31ST DECEMBER 2002&amp;R&amp;"Arial,Italic"&amp;8Printed On : &amp;D
&amp;T</oddHeader>
    <oddFooter>&amp;L&amp;"Arial,Italic"&amp;8File : &amp;F  (&amp;A)&amp;R&amp;"Arial,Italic"&amp;8Page &amp;P of &amp;N</oddFooter>
  </headerFooter>
  <rowBreaks count="1" manualBreakCount="1"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20" sqref="A20"/>
    </sheetView>
  </sheetViews>
  <sheetFormatPr defaultColWidth="9.140625" defaultRowHeight="12.75"/>
  <cols>
    <col min="1" max="1" width="25.28125" style="0" customWidth="1"/>
    <col min="2" max="2" width="2.57421875" style="0" customWidth="1"/>
    <col min="3" max="3" width="13.8515625" style="1" customWidth="1"/>
    <col min="4" max="4" width="2.57421875" style="0" customWidth="1"/>
    <col min="5" max="5" width="13.8515625" style="1" customWidth="1"/>
    <col min="6" max="6" width="2.57421875" style="0" customWidth="1"/>
    <col min="7" max="7" width="13.8515625" style="1" customWidth="1"/>
    <col min="8" max="8" width="2.57421875" style="0" customWidth="1"/>
    <col min="9" max="9" width="13.8515625" style="17" customWidth="1"/>
    <col min="10" max="10" width="2.57421875" style="20" customWidth="1"/>
    <col min="11" max="11" width="13.8515625" style="13" customWidth="1"/>
  </cols>
  <sheetData>
    <row r="1" spans="9:11" s="3" customFormat="1" ht="12.75">
      <c r="I1" s="9" t="s">
        <v>51</v>
      </c>
      <c r="J1" s="19"/>
      <c r="K1" s="19"/>
    </row>
    <row r="2" spans="3:11" s="3" customFormat="1" ht="12.75">
      <c r="C2" s="4" t="s">
        <v>48</v>
      </c>
      <c r="E2" s="4" t="s">
        <v>48</v>
      </c>
      <c r="G2" s="4" t="s">
        <v>49</v>
      </c>
      <c r="I2" s="9" t="s">
        <v>47</v>
      </c>
      <c r="J2" s="19"/>
      <c r="K2" s="9"/>
    </row>
    <row r="3" spans="3:11" s="3" customFormat="1" ht="12.75">
      <c r="C3" s="4" t="s">
        <v>49</v>
      </c>
      <c r="E3" s="4" t="s">
        <v>50</v>
      </c>
      <c r="G3" s="4" t="s">
        <v>53</v>
      </c>
      <c r="I3" s="9" t="s">
        <v>52</v>
      </c>
      <c r="J3" s="19"/>
      <c r="K3" s="9" t="s">
        <v>54</v>
      </c>
    </row>
    <row r="4" spans="3:11" ht="12.75">
      <c r="C4" s="4" t="s">
        <v>1</v>
      </c>
      <c r="E4" s="4" t="s">
        <v>1</v>
      </c>
      <c r="G4" s="4" t="s">
        <v>1</v>
      </c>
      <c r="I4" s="9" t="s">
        <v>1</v>
      </c>
      <c r="K4" s="9" t="s">
        <v>1</v>
      </c>
    </row>
    <row r="6" spans="1:11" ht="12.75">
      <c r="A6" t="s">
        <v>57</v>
      </c>
      <c r="C6" s="10">
        <v>18500000</v>
      </c>
      <c r="E6" s="10">
        <v>1481086.61</v>
      </c>
      <c r="G6" s="10">
        <v>1700000</v>
      </c>
      <c r="I6" s="17">
        <v>-47586673.97</v>
      </c>
      <c r="K6" s="13">
        <f>SUM(C6:I6)</f>
        <v>-25905587.36</v>
      </c>
    </row>
    <row r="8" spans="1:11" ht="12.75">
      <c r="A8" t="s">
        <v>55</v>
      </c>
      <c r="C8" s="12">
        <v>0</v>
      </c>
      <c r="E8" s="12">
        <v>0</v>
      </c>
      <c r="G8" s="12">
        <v>0</v>
      </c>
      <c r="I8" s="18">
        <f>-7531934.79-12313.17+155380-27587.64+599480.45+30000-6000</f>
        <v>-6792975.149999999</v>
      </c>
      <c r="K8" s="15">
        <f>SUM(C8:I8)</f>
        <v>-6792975.149999999</v>
      </c>
    </row>
    <row r="10" spans="1:11" ht="12.75">
      <c r="A10" t="s">
        <v>65</v>
      </c>
      <c r="C10" s="10">
        <f>SUM(C6:C8)</f>
        <v>18500000</v>
      </c>
      <c r="E10" s="10">
        <f>SUM(E6:E8)</f>
        <v>1481086.61</v>
      </c>
      <c r="G10" s="10">
        <f>SUM(G6:G8)</f>
        <v>1700000</v>
      </c>
      <c r="I10" s="17">
        <f>SUM(I6:I8)</f>
        <v>-54379649.12</v>
      </c>
      <c r="K10" s="13">
        <f>SUM(K6:K8)</f>
        <v>-32698562.509999998</v>
      </c>
    </row>
    <row r="12" spans="1:11" ht="12.75">
      <c r="A12" t="s">
        <v>130</v>
      </c>
      <c r="C12" s="6">
        <v>0</v>
      </c>
      <c r="E12" s="6">
        <v>0</v>
      </c>
      <c r="G12" s="6">
        <v>0</v>
      </c>
      <c r="I12" s="18">
        <f>SUM('Conso IS'!I33)</f>
        <v>-6005222.079999998</v>
      </c>
      <c r="K12" s="15">
        <f>SUM(C12:I12)</f>
        <v>-6005222.079999998</v>
      </c>
    </row>
    <row r="14" spans="1:11" ht="13.5" thickBot="1">
      <c r="A14" t="s">
        <v>134</v>
      </c>
      <c r="C14" s="11">
        <f>SUM(C10:C12)</f>
        <v>18500000</v>
      </c>
      <c r="E14" s="11">
        <f>SUM(E10:E12)</f>
        <v>1481086.61</v>
      </c>
      <c r="G14" s="11">
        <f>SUM(G10:G12)</f>
        <v>1700000</v>
      </c>
      <c r="I14" s="11">
        <f>SUM(I10+I12)</f>
        <v>-60384871.199999996</v>
      </c>
      <c r="K14" s="11">
        <f>SUM(K10:K12)</f>
        <v>-38703784.589999996</v>
      </c>
    </row>
    <row r="15" ht="13.5" thickTop="1"/>
    <row r="17" ht="12.75">
      <c r="A17" s="37" t="s">
        <v>135</v>
      </c>
    </row>
    <row r="19" ht="12.75">
      <c r="A19" s="8" t="s">
        <v>138</v>
      </c>
    </row>
  </sheetData>
  <printOptions/>
  <pageMargins left="1.09" right="0.26" top="1.51" bottom="1" header="0.39" footer="0.5"/>
  <pageSetup orientation="portrait" scale="70" r:id="rId1"/>
  <headerFooter alignWithMargins="0">
    <oddHeader>&amp;C&amp;"Arial,Bold"&amp;12UNITED CHEMICAL INDUSTRIES BERHAD
(5990-P)
(Incorporated in Malaysia)
CONDENSED CONSOLIDATED STATEMENT OF CHANGES IN EQUITY
FOR THE YEAR ENDED 31ST DECEMBER 2002&amp;R&amp;"Arial,Italic"&amp;8Printed On : &amp;D
&amp;T</oddHeader>
    <oddFooter>&amp;L&amp;"Arial,Italic"&amp;8File : &amp;F  (&amp;A)&amp;R&amp;"Arial,Italic"&amp;8Page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27">
      <selection activeCell="E38" sqref="E38"/>
    </sheetView>
  </sheetViews>
  <sheetFormatPr defaultColWidth="9.140625" defaultRowHeight="12.75"/>
  <cols>
    <col min="1" max="1" width="48.140625" style="0" customWidth="1"/>
    <col min="2" max="2" width="3.57421875" style="0" customWidth="1"/>
    <col min="3" max="3" width="9.140625" style="5" customWidth="1"/>
    <col min="4" max="4" width="3.57421875" style="0" customWidth="1"/>
    <col min="5" max="5" width="15.57421875" style="10" customWidth="1"/>
    <col min="6" max="6" width="3.57421875" style="41" customWidth="1"/>
    <col min="7" max="7" width="15.57421875" style="23" customWidth="1"/>
    <col min="8" max="8" width="3.57421875" style="41" customWidth="1"/>
    <col min="9" max="9" width="15.57421875" style="38" customWidth="1"/>
    <col min="10" max="10" width="3.57421875" style="41" customWidth="1"/>
    <col min="11" max="11" width="15.57421875" style="39" customWidth="1"/>
  </cols>
  <sheetData>
    <row r="1" spans="5:7" ht="12.75">
      <c r="E1" s="9" t="s">
        <v>91</v>
      </c>
      <c r="F1" s="40"/>
      <c r="G1" s="21" t="s">
        <v>91</v>
      </c>
    </row>
    <row r="2" spans="5:7" ht="12.75">
      <c r="E2" s="46" t="s">
        <v>133</v>
      </c>
      <c r="F2" s="40"/>
      <c r="G2" s="22" t="s">
        <v>70</v>
      </c>
    </row>
    <row r="3" spans="5:7" ht="12.75">
      <c r="E3" s="9" t="s">
        <v>1</v>
      </c>
      <c r="F3" s="40"/>
      <c r="G3" s="21" t="s">
        <v>1</v>
      </c>
    </row>
    <row r="5" ht="12.75">
      <c r="A5" s="2" t="s">
        <v>92</v>
      </c>
    </row>
    <row r="7" spans="1:7" ht="12.75">
      <c r="A7" t="s">
        <v>125</v>
      </c>
      <c r="E7" s="10">
        <v>-6005222</v>
      </c>
      <c r="G7" s="23">
        <v>-7390998</v>
      </c>
    </row>
    <row r="9" ht="12.75">
      <c r="A9" t="s">
        <v>93</v>
      </c>
    </row>
    <row r="10" spans="1:7" ht="12.75">
      <c r="A10" t="s">
        <v>94</v>
      </c>
      <c r="E10" s="10">
        <f>1265126+85313</f>
        <v>1350439</v>
      </c>
      <c r="G10" s="23">
        <v>1572373</v>
      </c>
    </row>
    <row r="11" spans="1:7" ht="12.75">
      <c r="A11" t="s">
        <v>95</v>
      </c>
      <c r="E11" s="10">
        <v>100928</v>
      </c>
      <c r="G11" s="23">
        <v>122070</v>
      </c>
    </row>
    <row r="12" spans="1:7" ht="12.75">
      <c r="A12" t="s">
        <v>96</v>
      </c>
      <c r="E12" s="10">
        <v>0</v>
      </c>
      <c r="G12" s="23">
        <v>227746</v>
      </c>
    </row>
    <row r="13" spans="1:7" ht="12.75">
      <c r="A13" t="s">
        <v>97</v>
      </c>
      <c r="E13" s="10">
        <v>0</v>
      </c>
      <c r="G13" s="23">
        <v>-18495</v>
      </c>
    </row>
    <row r="14" spans="1:7" ht="12.75">
      <c r="A14" t="s">
        <v>98</v>
      </c>
      <c r="E14" s="10">
        <v>0</v>
      </c>
      <c r="G14" s="23">
        <v>0</v>
      </c>
    </row>
    <row r="15" spans="1:7" ht="12.75">
      <c r="A15" t="s">
        <v>99</v>
      </c>
      <c r="E15" s="10">
        <v>4211795</v>
      </c>
      <c r="G15" s="23">
        <v>4092140</v>
      </c>
    </row>
    <row r="16" spans="1:7" ht="12.75">
      <c r="A16" t="s">
        <v>100</v>
      </c>
      <c r="E16" s="10">
        <v>-3779</v>
      </c>
      <c r="G16" s="23">
        <v>-31646</v>
      </c>
    </row>
    <row r="17" spans="1:7" ht="12.75">
      <c r="A17" t="s">
        <v>101</v>
      </c>
      <c r="E17" s="10">
        <v>656</v>
      </c>
      <c r="G17" s="23">
        <v>274167</v>
      </c>
    </row>
    <row r="18" spans="1:7" ht="12.75">
      <c r="A18" t="s">
        <v>102</v>
      </c>
      <c r="E18" s="12">
        <v>0</v>
      </c>
      <c r="G18" s="24">
        <v>0</v>
      </c>
    </row>
    <row r="20" spans="1:7" ht="12.75">
      <c r="A20" t="s">
        <v>103</v>
      </c>
      <c r="E20" s="10">
        <f>SUM(E7:E18)</f>
        <v>-345183</v>
      </c>
      <c r="G20" s="23">
        <f>SUM(G7:G18)</f>
        <v>-1152643</v>
      </c>
    </row>
    <row r="22" spans="1:7" ht="12.75">
      <c r="A22" t="s">
        <v>104</v>
      </c>
      <c r="E22" s="10">
        <f>6117289-5576119</f>
        <v>541170</v>
      </c>
      <c r="G22" s="23">
        <v>2123584</v>
      </c>
    </row>
    <row r="23" spans="1:7" ht="12.75">
      <c r="A23" t="s">
        <v>105</v>
      </c>
      <c r="E23" s="10">
        <f>4955838-2746299</f>
        <v>2209539</v>
      </c>
      <c r="G23" s="23">
        <v>386035</v>
      </c>
    </row>
    <row r="24" spans="1:7" ht="12.75">
      <c r="A24" t="s">
        <v>106</v>
      </c>
      <c r="E24" s="12">
        <f>4499990-6707619-28190</f>
        <v>-2235819</v>
      </c>
      <c r="G24" s="24">
        <v>-1438189</v>
      </c>
    </row>
    <row r="26" spans="1:7" ht="12.75">
      <c r="A26" t="s">
        <v>107</v>
      </c>
      <c r="E26" s="10">
        <f>SUM(E20:E24)</f>
        <v>169707</v>
      </c>
      <c r="G26" s="23">
        <f>SUM(G20:G24)</f>
        <v>-81213</v>
      </c>
    </row>
    <row r="28" spans="1:7" ht="12.75">
      <c r="A28" t="s">
        <v>108</v>
      </c>
      <c r="E28" s="10">
        <v>0</v>
      </c>
      <c r="G28" s="23">
        <v>-121408</v>
      </c>
    </row>
    <row r="29" spans="1:7" ht="12.75">
      <c r="A29" t="s">
        <v>109</v>
      </c>
      <c r="E29" s="10">
        <v>-82728</v>
      </c>
      <c r="G29" s="23">
        <v>-52223</v>
      </c>
    </row>
    <row r="30" spans="1:7" ht="12.75">
      <c r="A30" t="s">
        <v>110</v>
      </c>
      <c r="E30" s="10">
        <v>0</v>
      </c>
      <c r="G30" s="23">
        <v>0</v>
      </c>
    </row>
    <row r="31" spans="1:7" ht="12.75">
      <c r="A31" t="s">
        <v>111</v>
      </c>
      <c r="E31" s="12">
        <v>-66648</v>
      </c>
      <c r="G31" s="24">
        <v>-526268</v>
      </c>
    </row>
    <row r="33" spans="1:7" ht="12.75">
      <c r="A33" t="s">
        <v>112</v>
      </c>
      <c r="E33" s="12">
        <f>SUM(E26:E31)</f>
        <v>20331</v>
      </c>
      <c r="G33" s="24">
        <f>SUM(G26:G31)</f>
        <v>-781112</v>
      </c>
    </row>
    <row r="36" ht="12.75">
      <c r="A36" s="2" t="s">
        <v>113</v>
      </c>
    </row>
    <row r="38" spans="1:7" ht="12.75">
      <c r="A38" t="s">
        <v>114</v>
      </c>
      <c r="E38" s="10">
        <f>-120651+32000+10158</f>
        <v>-78493</v>
      </c>
      <c r="G38" s="23">
        <v>-357613</v>
      </c>
    </row>
    <row r="39" spans="1:7" ht="12.75">
      <c r="A39" t="s">
        <v>115</v>
      </c>
      <c r="E39" s="12">
        <v>32164</v>
      </c>
      <c r="G39" s="24">
        <v>38360</v>
      </c>
    </row>
    <row r="41" spans="1:7" ht="12.75">
      <c r="A41" t="s">
        <v>116</v>
      </c>
      <c r="E41" s="12">
        <f>SUM(E38:E39)</f>
        <v>-46329</v>
      </c>
      <c r="G41" s="24">
        <f>SUM(G38:G39)</f>
        <v>-319253</v>
      </c>
    </row>
    <row r="44" ht="12.75">
      <c r="A44" s="2" t="s">
        <v>117</v>
      </c>
    </row>
    <row r="46" spans="1:7" ht="12.75">
      <c r="A46" t="s">
        <v>118</v>
      </c>
      <c r="E46" s="10">
        <v>0</v>
      </c>
      <c r="G46" s="23">
        <v>3948222</v>
      </c>
    </row>
    <row r="47" spans="1:7" ht="12.75">
      <c r="A47" t="s">
        <v>124</v>
      </c>
      <c r="E47" s="10">
        <v>0</v>
      </c>
      <c r="G47" s="23">
        <v>0</v>
      </c>
    </row>
    <row r="48" spans="1:7" ht="12.75">
      <c r="A48" t="s">
        <v>128</v>
      </c>
      <c r="E48" s="10">
        <v>51623</v>
      </c>
      <c r="G48" s="23">
        <v>506416</v>
      </c>
    </row>
    <row r="49" spans="1:7" ht="12.75">
      <c r="A49" t="s">
        <v>126</v>
      </c>
      <c r="E49" s="10">
        <f>-381*10</f>
        <v>-3810</v>
      </c>
      <c r="G49" s="23">
        <v>0</v>
      </c>
    </row>
    <row r="50" spans="1:7" ht="12.75">
      <c r="A50" t="s">
        <v>119</v>
      </c>
      <c r="E50" s="12">
        <v>0</v>
      </c>
      <c r="G50" s="24">
        <v>-2537136</v>
      </c>
    </row>
    <row r="52" spans="1:7" ht="12.75">
      <c r="A52" t="s">
        <v>120</v>
      </c>
      <c r="E52" s="12">
        <f>SUM(E46:E50)</f>
        <v>47813</v>
      </c>
      <c r="G52" s="24">
        <f>SUM(G46:G50)</f>
        <v>1917502</v>
      </c>
    </row>
    <row r="55" ht="12.75">
      <c r="A55" s="2" t="s">
        <v>121</v>
      </c>
    </row>
    <row r="56" spans="1:7" ht="12.75">
      <c r="A56" s="2" t="s">
        <v>122</v>
      </c>
      <c r="E56" s="10">
        <f>SUM(E33+E41+E52)</f>
        <v>21815</v>
      </c>
      <c r="G56" s="23">
        <f>SUM(G33+G41+G52)</f>
        <v>817137</v>
      </c>
    </row>
    <row r="58" spans="1:7" ht="12.75">
      <c r="A58" t="s">
        <v>123</v>
      </c>
      <c r="E58" s="12">
        <f>G60</f>
        <v>264925</v>
      </c>
      <c r="G58" s="24">
        <v>-552212</v>
      </c>
    </row>
    <row r="60" spans="1:7" ht="13.5" thickBot="1">
      <c r="A60" s="2" t="s">
        <v>131</v>
      </c>
      <c r="E60" s="11">
        <f>SUM(E56+E58)</f>
        <v>286740</v>
      </c>
      <c r="G60" s="26">
        <f>SUM(G56+G58)</f>
        <v>264925</v>
      </c>
    </row>
    <row r="61" ht="13.5" thickTop="1"/>
    <row r="63" ht="12.75">
      <c r="A63" s="37" t="s">
        <v>135</v>
      </c>
    </row>
    <row r="65" ht="12.75">
      <c r="A65" s="8" t="s">
        <v>139</v>
      </c>
    </row>
  </sheetData>
  <printOptions/>
  <pageMargins left="1.09" right="0.24" top="1.32" bottom="1" header="0.39" footer="0.5"/>
  <pageSetup orientation="portrait" scale="70" r:id="rId1"/>
  <headerFooter alignWithMargins="0">
    <oddHeader>&amp;C&amp;"Arial,Bold"&amp;12UNITED CHEMICAL INDUSTRIES BERHAD
(5990-P)
(Incorporated in Malaysia)
CONDENSED CONSOLIDATED CASH FLOW STATEMENT FOR THE YEAR ENDED 31ST DECEMBER 2002&amp;R&amp;"Arial,Italic"&amp;8Printed On : &amp;D
&amp;T</oddHeader>
    <oddFooter>&amp;L&amp;"Arial,Italic"&amp;8File : &amp;F  (&amp;A)&amp;R&amp;"Arial,Italic"&amp;8Page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TCC11</cp:lastModifiedBy>
  <cp:lastPrinted>2003-02-28T04:10:59Z</cp:lastPrinted>
  <dcterms:created xsi:type="dcterms:W3CDTF">2001-05-14T01:22:37Z</dcterms:created>
  <dcterms:modified xsi:type="dcterms:W3CDTF">2003-02-28T09:03:58Z</dcterms:modified>
  <cp:category/>
  <cp:version/>
  <cp:contentType/>
  <cp:contentStatus/>
</cp:coreProperties>
</file>